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JuanP\Desktop\Excel para el Blog\"/>
    </mc:Choice>
  </mc:AlternateContent>
  <xr:revisionPtr revIDLastSave="0" documentId="13_ncr:1_{2936D033-CDA7-40AA-9AA5-BBFD81E3C053}" xr6:coauthVersionLast="47" xr6:coauthVersionMax="47" xr10:uidLastSave="{00000000-0000-0000-0000-000000000000}"/>
  <bookViews>
    <workbookView xWindow="-108" yWindow="-108" windowWidth="23256" windowHeight="13176" xr2:uid="{2CF284A9-EA6B-49F4-B71C-A8AEB8A5117F}"/>
  </bookViews>
  <sheets>
    <sheet name="VENTAS" sheetId="1" r:id="rId1"/>
    <sheet name="Parametros" sheetId="2" r:id="rId2"/>
  </sheets>
  <definedNames>
    <definedName name="DtoPorTransferencia" comment="Algun comentario que nos de una idea del valor que hay en la celda.">Parametros!$C$2</definedName>
    <definedName name="IMPORTE_TOTAL" comment="Usaremos LAMBDA para crear una funcion personalizada que nos arroje el valor de multiplicar dos parametros. Precio por Cantidad. Estos dos parametros son los primeros que definiremos. Luego haremos la aritmetica simple como tercer parametro de la funcion.">_xlfn.LAMBDA(_xlpm.Cantidad,_xlpm.Precio_Unitario, _xlpm.Precio_Unitario * _xlpm.Cantidad)</definedName>
    <definedName name="IVA_21" comment="Porcentaje del 21,00 % de IVA.">0.21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 i="1" l="1" a="1"/>
  <c r="I4" i="1"/>
  <c r="J4" i="1" s="1"/>
  <c r="K4" i="1" s="1"/>
  <c r="I5" i="1" a="1"/>
  <c r="I5" i="1"/>
  <c r="J5" i="1" s="1"/>
  <c r="K5" i="1" s="1"/>
  <c r="I6" i="1" a="1"/>
  <c r="I6" i="1"/>
  <c r="J6" i="1" s="1"/>
  <c r="K6" i="1" s="1"/>
  <c r="I7" i="1" a="1"/>
  <c r="I7" i="1"/>
  <c r="J7" i="1" s="1"/>
  <c r="K7" i="1" s="1"/>
  <c r="I8" i="1" a="1"/>
  <c r="I8" i="1"/>
  <c r="I9" i="1" a="1"/>
  <c r="I9" i="1"/>
  <c r="I10" i="1" a="1"/>
  <c r="I10" i="1" s="1"/>
  <c r="I11" i="1" a="1"/>
  <c r="I11" i="1"/>
  <c r="I12" i="1" a="1"/>
  <c r="I12" i="1"/>
  <c r="I13" i="1" a="1"/>
  <c r="I13" i="1" s="1"/>
  <c r="I14" i="1" a="1"/>
  <c r="I14" i="1"/>
  <c r="I15" i="1" a="1"/>
  <c r="I15" i="1"/>
  <c r="I16" i="1" a="1"/>
  <c r="I16" i="1"/>
  <c r="J16" i="1" s="1"/>
  <c r="K16" i="1" s="1"/>
  <c r="I17" i="1" a="1"/>
  <c r="I17" i="1"/>
  <c r="J17" i="1" s="1"/>
  <c r="K17" i="1" s="1"/>
  <c r="I18" i="1" a="1"/>
  <c r="I18" i="1"/>
  <c r="J18" i="1" s="1"/>
  <c r="K18" i="1" s="1"/>
  <c r="I19" i="1" a="1"/>
  <c r="I19" i="1" s="1"/>
  <c r="J19" i="1" s="1"/>
  <c r="K19" i="1" s="1"/>
  <c r="I20" i="1" a="1"/>
  <c r="I20" i="1"/>
  <c r="J20" i="1" s="1"/>
  <c r="K20" i="1" s="1"/>
  <c r="I21" i="1" a="1"/>
  <c r="I21" i="1"/>
  <c r="J21" i="1" s="1"/>
  <c r="K21" i="1" s="1"/>
  <c r="I22" i="1" a="1"/>
  <c r="I22" i="1"/>
  <c r="J22" i="1" s="1"/>
  <c r="K22" i="1" s="1"/>
  <c r="I23" i="1" a="1"/>
  <c r="I23" i="1" s="1"/>
  <c r="J23" i="1" s="1"/>
  <c r="K23" i="1" s="1"/>
  <c r="I3" i="1" a="1"/>
  <c r="I3" i="1" s="1"/>
  <c r="Q4" i="1"/>
  <c r="Q5" i="1"/>
  <c r="Q6" i="1"/>
  <c r="Q7" i="1"/>
  <c r="Q8" i="1"/>
  <c r="Q9" i="1"/>
  <c r="Q11" i="1"/>
  <c r="Q12" i="1"/>
  <c r="Q14" i="1"/>
  <c r="Q15" i="1"/>
  <c r="Q16" i="1"/>
  <c r="Q17" i="1"/>
  <c r="Q18" i="1"/>
  <c r="Q19" i="1"/>
  <c r="Q20" i="1"/>
  <c r="Q21" i="1"/>
  <c r="Q22" i="1"/>
  <c r="Q23" i="1"/>
  <c r="G24" i="1"/>
  <c r="E24" i="1"/>
  <c r="P24" i="1"/>
  <c r="J8" i="1" l="1"/>
  <c r="K8" i="1" s="1"/>
  <c r="J9" i="1"/>
  <c r="K9" i="1" s="1"/>
  <c r="Q10" i="1"/>
  <c r="J10" i="1"/>
  <c r="K10" i="1"/>
  <c r="J11" i="1"/>
  <c r="K11" i="1" s="1"/>
  <c r="K12" i="1"/>
  <c r="J12" i="1"/>
  <c r="J13" i="1"/>
  <c r="K13" i="1"/>
  <c r="Q13" i="1"/>
  <c r="K14" i="1"/>
  <c r="J14" i="1"/>
  <c r="J15" i="1"/>
  <c r="K15" i="1" s="1"/>
  <c r="I24" i="1"/>
  <c r="J3" i="1"/>
  <c r="Q3" i="1"/>
  <c r="Q24" i="1"/>
  <c r="C4" i="2" s="1"/>
  <c r="J24" i="1" l="1"/>
  <c r="K3" i="1"/>
  <c r="K24" i="1"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<sst xmlns="http://schemas.openxmlformats.org/spreadsheetml/2006/main" count="187" uniqueCount="61">
  <si>
    <t>ID</t>
  </si>
  <si>
    <t>Fecha</t>
  </si>
  <si>
    <t>Cliente</t>
  </si>
  <si>
    <t>Categoría</t>
  </si>
  <si>
    <t>Producto/Servicio</t>
  </si>
  <si>
    <t>Cantidad</t>
  </si>
  <si>
    <t>Precio Unitario</t>
  </si>
  <si>
    <t>Importe Total</t>
  </si>
  <si>
    <t>Método de Pago</t>
  </si>
  <si>
    <t>Canal</t>
  </si>
  <si>
    <t>Región</t>
  </si>
  <si>
    <t>Estado</t>
  </si>
  <si>
    <t>Responsable</t>
  </si>
  <si>
    <t>Ana Torres</t>
  </si>
  <si>
    <t>Servicios</t>
  </si>
  <si>
    <t>Consultoría</t>
  </si>
  <si>
    <t>Transferencia</t>
  </si>
  <si>
    <t>Online</t>
  </si>
  <si>
    <t>CABA</t>
  </si>
  <si>
    <t>Pagado</t>
  </si>
  <si>
    <t>Laura</t>
  </si>
  <si>
    <t>Martín Pérez</t>
  </si>
  <si>
    <t>Insumos</t>
  </si>
  <si>
    <t>Cartuchos tinta</t>
  </si>
  <si>
    <t>Tarjeta</t>
  </si>
  <si>
    <t>Presencial</t>
  </si>
  <si>
    <t>Interior</t>
  </si>
  <si>
    <t>Diego</t>
  </si>
  <si>
    <t>Sofía Gómez</t>
  </si>
  <si>
    <t>Software</t>
  </si>
  <si>
    <t>Licencia Pro</t>
  </si>
  <si>
    <t>MercadoPago</t>
  </si>
  <si>
    <t>AMBA</t>
  </si>
  <si>
    <t>Pendiente</t>
  </si>
  <si>
    <t>Carlos Ruiz</t>
  </si>
  <si>
    <t>Capacitación</t>
  </si>
  <si>
    <t>Taller Excel</t>
  </si>
  <si>
    <t>Efectivo</t>
  </si>
  <si>
    <t>Juan</t>
  </si>
  <si>
    <t>Paula Díaz</t>
  </si>
  <si>
    <t>Auditoría</t>
  </si>
  <si>
    <t>Email</t>
  </si>
  <si>
    <t>Lucas Medina</t>
  </si>
  <si>
    <t>Resmas papel</t>
  </si>
  <si>
    <t>Carla López</t>
  </si>
  <si>
    <t>Licencia Básica</t>
  </si>
  <si>
    <t>Diego Rivas</t>
  </si>
  <si>
    <t>Curso Power BI</t>
  </si>
  <si>
    <t>Exterior</t>
  </si>
  <si>
    <t>Julia Serra</t>
  </si>
  <si>
    <t>Tomás Blanco</t>
  </si>
  <si>
    <t>Cancelado</t>
  </si>
  <si>
    <t>Total</t>
  </si>
  <si>
    <t>Descuento por transferencia</t>
  </si>
  <si>
    <t>Jose Vazquez</t>
  </si>
  <si>
    <t>Consultoria</t>
  </si>
  <si>
    <t>Mantenimiento</t>
  </si>
  <si>
    <t>Dto. Por Transferencia</t>
  </si>
  <si>
    <t>IVA</t>
  </si>
  <si>
    <t>Total + IVA</t>
  </si>
  <si>
    <t>Total Descuentos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</si>
</sst>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43" formatCode="_-* #,##0.00_-;\-* #,##0.00_-;_-* &quot;-&quot;??_-;_-@_-"/>
  </numFmts>
  <fonts count="6" x14ac:knownFonts="1">
    <font>
      <sz val="11"/>
      <color theme="1"/>
      <name val="Aptos Narrow"/>
      <family val="2"/>
      <scheme val="minor"/>
    </font>
    <font>
      <sz val="14"/>
      <color theme="1"/>
      <name val="Calibri"/>
      <family val="2"/>
    </font>
    <font>
      <sz val="11"/>
      <color theme="1"/>
      <name val="Aptos Narrow"/>
      <family val="2"/>
      <scheme val="minor"/>
    </font>
    <font>
      <sz val="14"/>
      <color theme="1"/>
      <name val="Calibri"/>
      <family val="2"/>
    </font>
    <font>
      <b/>
      <sz val="11"/>
      <color theme="1"/>
      <name val="Aptos Narrow"/>
      <family val="2"/>
      <scheme val="minor"/>
    </font>
    <font>
      <b/>
      <sz val="11"/>
      <color theme="2"/>
      <name val="Aptos Narrow"/>
      <family val="2"/>
      <scheme val="minor"/>
    </font>
  </fonts>
  <fills count="5">
    <fill>
      <patternFill patternType="none"/>
    </fill>
    <fill>
      <patternFill patternType="gray125"/>
    </fill>
    <fill>
      <patternFill patternType="solid">
        <fgColor rgb="FFFFFFCC"/>
        <bgColor indexed="64"/>
      </patternFill>
    </fill>
    <fill>
      <patternFill patternType="solid">
        <fgColor theme="4" tint="-0.499984740745262"/>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44" fontId="2" fillId="0" borderId="0" applyFont="0" applyFill="0" applyBorder="0" applyAlignment="0" applyProtection="0"/>
    <xf numFmtId="43" fontId="2" fillId="0" borderId="0" applyFont="0" applyFill="0" applyBorder="0" applyAlignment="0" applyProtection="0"/>
  </cellStyleXfs>
  <cellXfs count="42">
    <xf numFmtId="0" fontId="0" fillId="0" borderId="0" xfId="0"/>
    <xf numFmtId="0" fontId="3" fillId="0" borderId="0" xfId="0" applyFont="1"/>
    <xf numFmtId="44" fontId="3" fillId="0" borderId="0" xfId="1" applyFont="1"/>
    <xf numFmtId="2" fontId="3" fillId="0" borderId="0" xfId="0" applyNumberFormat="1" applyFont="1" applyAlignment="1">
      <alignment horizontal="center"/>
    </xf>
    <xf numFmtId="14" fontId="3" fillId="0" borderId="0" xfId="0" applyNumberFormat="1" applyFont="1" applyAlignment="1">
      <alignment horizontal="center"/>
    </xf>
    <xf numFmtId="1" fontId="3" fillId="0" borderId="0" xfId="0" applyNumberFormat="1" applyFont="1" applyAlignment="1">
      <alignment horizontal="center"/>
    </xf>
    <xf numFmtId="49" fontId="3" fillId="0" borderId="0" xfId="0" applyNumberFormat="1" applyFont="1"/>
    <xf numFmtId="49" fontId="3" fillId="0" borderId="0" xfId="0" applyNumberFormat="1" applyFont="1" applyAlignment="1">
      <alignment horizontal="center"/>
    </xf>
    <xf numFmtId="49" fontId="3" fillId="0" borderId="0" xfId="0" applyNumberFormat="1" applyFont="1" applyAlignment="1">
      <alignment horizontal="right"/>
    </xf>
    <xf numFmtId="49" fontId="1" fillId="0" borderId="0" xfId="0" applyNumberFormat="1" applyFont="1"/>
    <xf numFmtId="49" fontId="0" fillId="0" borderId="1" xfId="0" applyNumberFormat="1" applyBorder="1" applyAlignment="1">
      <alignment vertical="center" wrapText="1"/>
    </xf>
    <xf numFmtId="14" fontId="0" fillId="0" borderId="3" xfId="0" applyNumberFormat="1" applyBorder="1" applyAlignment="1">
      <alignment horizontal="center" vertical="center" wrapText="1"/>
    </xf>
    <xf numFmtId="49" fontId="0" fillId="0" borderId="3" xfId="0" applyNumberFormat="1" applyBorder="1" applyAlignment="1">
      <alignment vertical="center" wrapText="1"/>
    </xf>
    <xf numFmtId="2"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6" xfId="0" applyNumberFormat="1" applyBorder="1" applyAlignment="1">
      <alignment horizontal="center" vertical="center" wrapText="1"/>
    </xf>
    <xf numFmtId="14"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49" fontId="0" fillId="0" borderId="8" xfId="0" applyNumberFormat="1" applyBorder="1" applyAlignment="1">
      <alignment horizontal="center" vertical="center" wrapText="1"/>
    </xf>
    <xf numFmtId="49" fontId="0" fillId="0" borderId="9" xfId="0" applyNumberFormat="1" applyBorder="1" applyAlignment="1">
      <alignment horizontal="center" vertical="center" wrapText="1"/>
    </xf>
    <xf numFmtId="49" fontId="2" fillId="0" borderId="9" xfId="1" applyNumberFormat="1" applyFont="1" applyFill="1" applyBorder="1" applyAlignment="1">
      <alignment horizontal="center" vertical="center" wrapText="1"/>
    </xf>
    <xf numFmtId="49" fontId="0" fillId="0" borderId="7" xfId="0" applyNumberFormat="1" applyBorder="1" applyAlignment="1">
      <alignment horizontal="center" vertical="center" wrapText="1"/>
    </xf>
    <xf numFmtId="49" fontId="0" fillId="0" borderId="5" xfId="0" applyNumberFormat="1" applyBorder="1" applyAlignment="1">
      <alignment horizontal="center" vertical="center" wrapText="1"/>
    </xf>
    <xf numFmtId="49"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1" xfId="0" applyNumberFormat="1" applyBorder="1" applyAlignment="1">
      <alignment horizontal="center" vertical="center" wrapText="1"/>
    </xf>
    <xf numFmtId="49" fontId="0" fillId="0" borderId="3" xfId="0" applyNumberFormat="1" applyBorder="1" applyAlignment="1">
      <alignment horizontal="left" vertical="center" wrapText="1"/>
    </xf>
    <xf numFmtId="49" fontId="0" fillId="0" borderId="1" xfId="0" applyNumberFormat="1" applyBorder="1" applyAlignment="1">
      <alignment horizontal="left" vertical="center" wrapText="1"/>
    </xf>
    <xf numFmtId="44" fontId="0" fillId="0" borderId="3" xfId="1" applyFont="1" applyBorder="1" applyAlignment="1">
      <alignment horizontal="right" vertical="center" wrapText="1"/>
    </xf>
    <xf numFmtId="44" fontId="0" fillId="0" borderId="1" xfId="1" applyFont="1" applyBorder="1" applyAlignment="1">
      <alignment horizontal="right" vertical="center" wrapText="1"/>
    </xf>
    <xf numFmtId="0" fontId="3" fillId="0" borderId="0" xfId="0" applyFont="1" applyAlignment="1">
      <alignment horizontal="center"/>
    </xf>
    <xf numFmtId="43" fontId="0" fillId="0" borderId="9" xfId="2" applyFont="1" applyBorder="1" applyAlignment="1">
      <alignment vertical="center" wrapText="1"/>
    </xf>
    <xf numFmtId="44" fontId="0" fillId="0" borderId="3" xfId="1" applyFont="1" applyFill="1" applyBorder="1" applyAlignment="1">
      <alignment horizontal="right"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44" fontId="0" fillId="0" borderId="1" xfId="0" applyNumberFormat="1" applyBorder="1" applyAlignment="1">
      <alignment vertical="center" wrapText="1"/>
    </xf>
    <xf numFmtId="0" fontId="0" fillId="0" borderId="2" xfId="0" applyBorder="1" applyAlignment="1">
      <alignment vertical="center" wrapText="1"/>
    </xf>
    <xf numFmtId="10" fontId="4" fillId="2" borderId="3" xfId="0" applyNumberFormat="1" applyFont="1" applyFill="1" applyBorder="1" applyAlignment="1">
      <alignment horizontal="center" vertical="center"/>
    </xf>
    <xf numFmtId="0" fontId="5" fillId="3" borderId="0" xfId="0" applyFont="1" applyFill="1" applyAlignment="1">
      <alignment horizontal="center" vertical="center"/>
    </xf>
    <xf numFmtId="49" fontId="0" fillId="0" borderId="9" xfId="1" applyNumberFormat="1" applyFont="1" applyFill="1" applyBorder="1" applyAlignment="1">
      <alignment horizontal="center" vertical="center" wrapText="1"/>
    </xf>
    <xf numFmtId="44" fontId="4" fillId="4" borderId="3" xfId="1" applyFont="1" applyFill="1" applyBorder="1" applyAlignment="1">
      <alignment horizontal="center" vertical="center"/>
    </xf>
  </cellXfs>
  <cellStyles count="3">
    <cellStyle name="Millares" xfId="2" builtinId="3"/>
    <cellStyle name="Moneda" xfId="1" builtinId="4"/>
    <cellStyle name="Normal" xfId="0" builtinId="0"/>
  </cellStyles>
  <dxfs count="37">
    <dxf>
      <numFmt numFmtId="34" formatCode="_-&quot;$&quot;\ * #,##0.00_-;\-&quot;$&quot;\ * #,##0.00_-;_-&quot;$&quot;\ *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numFmt numFmtId="34" formatCode="_-&quot;$&quot;\ * #,##0.00_-;\-&quot;$&quot;\ * #,##0.00_-;_-&quot;$&quot;\ *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numFmt numFmtId="34" formatCode="_-&quot;$&quot;\ * #,##0.00_-;\-&quot;$&quot;\ * #,##0.00_-;_-&quot;$&quot;\ *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numFmt numFmtId="34" formatCode="_-&quot;$&quot;\ * #,##0.00_-;\-&quot;$&quot;\ * #,##0.00_-;_-&quot;$&quot;\ *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numFmt numFmtId="2" formatCode="0.00"/>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alignment horizontal="center" vertical="center" textRotation="0" wrapText="1"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Aptos Narrow"/>
        <family val="2"/>
        <scheme val="minor"/>
      </font>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Aptos Narrow"/>
        <family val="2"/>
        <scheme val="minor"/>
      </font>
      <numFmt numFmtId="34" formatCode="_-&quot;$&quot;\ * #,##0.00_-;\-&quot;$&quot;\ * #,##0.00_-;_-&quot;$&quot;\ * &quot;-&quot;??_-;_-@_-"/>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4" formatCode="_-&quot;$&quot;\ * #,##0.00_-;\-&quot;$&quot;\ * #,##0.00_-;_-&quot;$&quot;\ * &quot;-&quot;??_-;_-@_-"/>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2" formatCode="0.00"/>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30" formatCode="@"/>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ptos Narrow"/>
        <family val="2"/>
        <scheme val="minor"/>
      </font>
      <numFmt numFmtId="19" formatCode="d/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ptos Narrow"/>
        <family val="2"/>
        <scheme val="minor"/>
      </font>
      <numFmt numFmtId="1" formatCode="0"/>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1"/>
        <name val="Aptos Narrow"/>
        <family val="2"/>
        <scheme val="minor"/>
      </font>
      <numFmt numFmtId="30" formatCode="@"/>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2D8A655-6A89-41CB-AFA3-EBE0B5284AB3}" name="Tbl_Ventas" displayName="Tbl_Ventas" ref="B2:Q24" totalsRowCount="1" headerRowDxfId="36" dataDxfId="34" headerRowBorderDxfId="35" tableBorderDxfId="33" totalsRowBorderDxfId="32">
  <autoFilter ref="B2:Q23" xr:uid="{32D8A655-6A89-41CB-AFA3-EBE0B5284AB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DE57A8D1-73D3-4242-A923-2F29F3AA0712}" name="ID" totalsRowLabel="Total" dataDxfId="31" totalsRowDxfId="15"/>
    <tableColumn id="2" xr3:uid="{71BED06B-93B1-468E-A1A2-5CD031F16859}" name="Fecha" dataDxfId="30" totalsRowDxfId="14"/>
    <tableColumn id="3" xr3:uid="{C02C9CC8-2041-405A-9291-1FDE8DF54741}" name="Cliente" dataDxfId="29" totalsRowDxfId="13"/>
    <tableColumn id="4" xr3:uid="{8414DBA7-933C-48EB-BE47-CBC251949200}" name="Categoría" totalsRowFunction="count" dataDxfId="28" totalsRowDxfId="12"/>
    <tableColumn id="5" xr3:uid="{0F733BD6-A26B-4E4F-9843-47933A14AA96}" name="Producto/Servicio" dataDxfId="27" totalsRowDxfId="11"/>
    <tableColumn id="6" xr3:uid="{E2073D53-C20F-4C54-B40F-E2A7FE5C27FD}" name="Cantidad" totalsRowFunction="sum" dataDxfId="26" totalsRowDxfId="10"/>
    <tableColumn id="7" xr3:uid="{43049044-6B1C-4E60-A4CF-7C0F79375A21}" name="Precio Unitario" dataDxfId="25" totalsRowDxfId="9" dataCellStyle="Moneda"/>
    <tableColumn id="8" xr3:uid="{09CC0CCA-6D40-4D3D-924B-0A642EBC4A06}" name="Importe Total" totalsRowFunction="sum" dataDxfId="24" totalsRowDxfId="8" dataCellStyle="Moneda">
      <calculatedColumnFormula array="1">IMPORTE_TOTAL(Tbl_Ventas[[#This Row],[Cantidad]],Tbl_Ventas[[#This Row],[Precio Unitario]])</calculatedColumnFormula>
    </tableColumn>
    <tableColumn id="17" xr3:uid="{5C4AA36E-E4F8-4578-A5A2-574D975CB103}" name="IVA" totalsRowFunction="sum" dataDxfId="23" totalsRowDxfId="7" dataCellStyle="Moneda">
      <calculatedColumnFormula>Tbl_Ventas[[#This Row],[Importe Total]]*IVA_21</calculatedColumnFormula>
    </tableColumn>
    <tableColumn id="18" xr3:uid="{401772BE-E8D6-4016-B90C-E5A09A722F46}" name="Total + IVA" totalsRowFunction="sum" dataDxfId="22" totalsRowDxfId="6" dataCellStyle="Moneda">
      <calculatedColumnFormula>Tbl_Ventas[[#This Row],[Importe Total]]+Tbl_Ventas[[#This Row],[IVA]]</calculatedColumnFormula>
    </tableColumn>
    <tableColumn id="9" xr3:uid="{77A6C18B-7CE3-4CDE-A5A5-C91036DBA297}" name="Método de Pago" dataDxfId="21" totalsRowDxfId="5"/>
    <tableColumn id="10" xr3:uid="{E9A3F236-A4B2-4E56-B0D0-E2CEA252DA07}" name="Canal" dataDxfId="20" totalsRowDxfId="4"/>
    <tableColumn id="11" xr3:uid="{5BA7B84A-7B03-4548-948D-9A9AA2FCC1FD}" name="Región" dataDxfId="19" totalsRowDxfId="3"/>
    <tableColumn id="12" xr3:uid="{94E6CBBD-89B9-479C-B2F6-EFC7CCFE0FA7}" name="Estado" dataDxfId="18" totalsRowDxfId="2"/>
    <tableColumn id="13" xr3:uid="{9211B8EA-1918-458C-AF66-0E38432BEE56}" name="Responsable" totalsRowFunction="count" dataDxfId="17" totalsRowDxfId="1"/>
    <tableColumn id="15" xr3:uid="{BC52DFAA-64D7-4441-A3AF-46F394007968}" name="Dto. Por Transferencia" totalsRowFunction="sum" dataDxfId="16" totalsRowDxfId="0" dataCellStyle="Millares">
      <calculatedColumnFormula>IF(Tbl_Ventas[[#This Row],[Método de Pago]]="Transferencia",Tbl_Ventas[[#This Row],[Importe Total]]*DtoPorTransferencia,0)</calculatedColumnFormula>
    </tableColumn>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4DF14-1D94-4362-9165-DBBF3635C41C}">
  <sheetPr>
    <tabColor theme="6" tint="-0.249977111117893"/>
  </sheetPr>
  <dimension ref="A2:Q28"/>
  <sheetViews>
    <sheetView showGridLines="0" tabSelected="1" zoomScale="85" zoomScaleNormal="85" workbookViewId="0">
      <selection activeCell="J3" sqref="J3"/>
    </sheetView>
  </sheetViews>
  <sheetFormatPr baseColWidth="10" defaultRowHeight="18" x14ac:dyDescent="0.35"/>
  <cols>
    <col min="1" max="1" width="4.44140625" style="1" customWidth="1"/>
    <col min="2" max="2" width="5.109375" style="5" bestFit="1" customWidth="1"/>
    <col min="3" max="3" width="9.5546875" style="4" bestFit="1" customWidth="1"/>
    <col min="4" max="4" width="12.77734375" style="6" bestFit="1" customWidth="1"/>
    <col min="5" max="5" width="15.44140625" style="7" customWidth="1"/>
    <col min="6" max="6" width="16.33203125" style="8" bestFit="1" customWidth="1"/>
    <col min="7" max="7" width="8.6640625" style="3" bestFit="1" customWidth="1"/>
    <col min="8" max="8" width="14.21875" style="2" customWidth="1"/>
    <col min="9" max="9" width="12.5546875" style="2" bestFit="1" customWidth="1"/>
    <col min="10" max="11" width="12.5546875" style="2" customWidth="1"/>
    <col min="12" max="12" width="14.33203125" style="6" bestFit="1" customWidth="1"/>
    <col min="13" max="13" width="9.77734375" style="6" bestFit="1" customWidth="1"/>
    <col min="14" max="14" width="7.44140625" style="6" bestFit="1" customWidth="1"/>
    <col min="15" max="15" width="10" style="6" bestFit="1" customWidth="1"/>
    <col min="16" max="16" width="11.77734375" style="6" bestFit="1" customWidth="1"/>
    <col min="17" max="17" width="14.44140625" style="1" bestFit="1" customWidth="1"/>
    <col min="18" max="18" width="2.6640625" style="1" customWidth="1"/>
    <col min="19" max="19" width="8.88671875" style="1" customWidth="1"/>
    <col min="20" max="16384" width="11.5546875" style="1"/>
  </cols>
  <sheetData>
    <row r="2" spans="1:17" s="30" customFormat="1" ht="28.8" x14ac:dyDescent="0.35">
      <c r="A2" s="7"/>
      <c r="B2" s="18" t="s">
        <v>0</v>
      </c>
      <c r="C2" s="19" t="s">
        <v>1</v>
      </c>
      <c r="D2" s="19" t="s">
        <v>2</v>
      </c>
      <c r="E2" s="19" t="s">
        <v>3</v>
      </c>
      <c r="F2" s="19" t="s">
        <v>4</v>
      </c>
      <c r="G2" s="19" t="s">
        <v>5</v>
      </c>
      <c r="H2" s="20" t="s">
        <v>6</v>
      </c>
      <c r="I2" s="20" t="s">
        <v>7</v>
      </c>
      <c r="J2" s="40" t="s">
        <v>58</v>
      </c>
      <c r="K2" s="40" t="s">
        <v>59</v>
      </c>
      <c r="L2" s="19" t="s">
        <v>8</v>
      </c>
      <c r="M2" s="19" t="s">
        <v>9</v>
      </c>
      <c r="N2" s="19" t="s">
        <v>10</v>
      </c>
      <c r="O2" s="19" t="s">
        <v>11</v>
      </c>
      <c r="P2" s="21" t="s">
        <v>12</v>
      </c>
      <c r="Q2" s="19" t="s">
        <v>57</v>
      </c>
    </row>
    <row r="3" spans="1:17" x14ac:dyDescent="0.35">
      <c r="B3" s="14">
        <v>1</v>
      </c>
      <c r="C3" s="11">
        <v>45294</v>
      </c>
      <c r="D3" s="12" t="s">
        <v>13</v>
      </c>
      <c r="E3" s="12" t="s">
        <v>14</v>
      </c>
      <c r="F3" s="26" t="s">
        <v>15</v>
      </c>
      <c r="G3" s="13">
        <v>2</v>
      </c>
      <c r="H3" s="28">
        <v>15000</v>
      </c>
      <c r="I3" s="28" cm="1">
        <f t="array" ref="I3">IMPORTE_TOTAL(Tbl_Ventas[[#This Row],[Cantidad]],Tbl_Ventas[[#This Row],[Precio Unitario]])</f>
        <v>30000</v>
      </c>
      <c r="J3" s="28">
        <f>Tbl_Ventas[[#This Row],[Importe Total]]*IVA_21</f>
        <v>6300</v>
      </c>
      <c r="K3" s="28">
        <f>Tbl_Ventas[[#This Row],[Importe Total]]+Tbl_Ventas[[#This Row],[IVA]]</f>
        <v>36300</v>
      </c>
      <c r="L3" s="24" t="s">
        <v>16</v>
      </c>
      <c r="M3" s="24" t="s">
        <v>17</v>
      </c>
      <c r="N3" s="24" t="s">
        <v>18</v>
      </c>
      <c r="O3" s="24" t="s">
        <v>19</v>
      </c>
      <c r="P3" s="22" t="s">
        <v>20</v>
      </c>
      <c r="Q3" s="31">
        <f>IF(Tbl_Ventas[[#This Row],[Método de Pago]]="Transferencia",Tbl_Ventas[[#This Row],[Importe Total]]*DtoPorTransferencia,0)</f>
        <v>4500</v>
      </c>
    </row>
    <row r="4" spans="1:17" x14ac:dyDescent="0.35">
      <c r="B4" s="14">
        <v>2</v>
      </c>
      <c r="C4" s="11">
        <v>45296</v>
      </c>
      <c r="D4" s="12" t="s">
        <v>21</v>
      </c>
      <c r="E4" s="12" t="s">
        <v>22</v>
      </c>
      <c r="F4" s="26" t="s">
        <v>23</v>
      </c>
      <c r="G4" s="13">
        <v>4</v>
      </c>
      <c r="H4" s="28">
        <v>3500</v>
      </c>
      <c r="I4" s="28" cm="1">
        <f t="array" ref="I4">IMPORTE_TOTAL(Tbl_Ventas[[#This Row],[Cantidad]],Tbl_Ventas[[#This Row],[Precio Unitario]])</f>
        <v>14000</v>
      </c>
      <c r="J4" s="28">
        <f>Tbl_Ventas[[#This Row],[Importe Total]]*IVA_21</f>
        <v>2940</v>
      </c>
      <c r="K4" s="28">
        <f>Tbl_Ventas[[#This Row],[Importe Total]]+Tbl_Ventas[[#This Row],[IVA]]</f>
        <v>16940</v>
      </c>
      <c r="L4" s="24" t="s">
        <v>24</v>
      </c>
      <c r="M4" s="24" t="s">
        <v>25</v>
      </c>
      <c r="N4" s="24" t="s">
        <v>26</v>
      </c>
      <c r="O4" s="24" t="s">
        <v>19</v>
      </c>
      <c r="P4" s="22" t="s">
        <v>27</v>
      </c>
      <c r="Q4" s="31">
        <f>IF(Tbl_Ventas[[#This Row],[Método de Pago]]="Transferencia",Tbl_Ventas[[#This Row],[Importe Total]]*DtoPorTransferencia,0)</f>
        <v>0</v>
      </c>
    </row>
    <row r="5" spans="1:17" x14ac:dyDescent="0.35">
      <c r="B5" s="14">
        <v>3</v>
      </c>
      <c r="C5" s="11">
        <v>45297</v>
      </c>
      <c r="D5" s="12" t="s">
        <v>28</v>
      </c>
      <c r="E5" s="12" t="s">
        <v>29</v>
      </c>
      <c r="F5" s="26" t="s">
        <v>30</v>
      </c>
      <c r="G5" s="13">
        <v>1</v>
      </c>
      <c r="H5" s="28">
        <v>45000</v>
      </c>
      <c r="I5" s="28" cm="1">
        <f t="array" ref="I5">IMPORTE_TOTAL(Tbl_Ventas[[#This Row],[Cantidad]],Tbl_Ventas[[#This Row],[Precio Unitario]])</f>
        <v>45000</v>
      </c>
      <c r="J5" s="28">
        <f>Tbl_Ventas[[#This Row],[Importe Total]]*IVA_21</f>
        <v>9450</v>
      </c>
      <c r="K5" s="28">
        <f>Tbl_Ventas[[#This Row],[Importe Total]]+Tbl_Ventas[[#This Row],[IVA]]</f>
        <v>54450</v>
      </c>
      <c r="L5" s="24" t="s">
        <v>31</v>
      </c>
      <c r="M5" s="24" t="s">
        <v>17</v>
      </c>
      <c r="N5" s="24" t="s">
        <v>32</v>
      </c>
      <c r="O5" s="24" t="s">
        <v>33</v>
      </c>
      <c r="P5" s="22" t="s">
        <v>20</v>
      </c>
      <c r="Q5" s="31">
        <f>IF(Tbl_Ventas[[#This Row],[Método de Pago]]="Transferencia",Tbl_Ventas[[#This Row],[Importe Total]]*DtoPorTransferencia,0)</f>
        <v>0</v>
      </c>
    </row>
    <row r="6" spans="1:17" x14ac:dyDescent="0.35">
      <c r="B6" s="14">
        <v>4</v>
      </c>
      <c r="C6" s="11">
        <v>45299</v>
      </c>
      <c r="D6" s="12" t="s">
        <v>34</v>
      </c>
      <c r="E6" s="12" t="s">
        <v>35</v>
      </c>
      <c r="F6" s="26" t="s">
        <v>36</v>
      </c>
      <c r="G6" s="13">
        <v>1</v>
      </c>
      <c r="H6" s="28">
        <v>20000</v>
      </c>
      <c r="I6" s="28" cm="1">
        <f t="array" ref="I6">IMPORTE_TOTAL(Tbl_Ventas[[#This Row],[Cantidad]],Tbl_Ventas[[#This Row],[Precio Unitario]])</f>
        <v>20000</v>
      </c>
      <c r="J6" s="28">
        <f>Tbl_Ventas[[#This Row],[Importe Total]]*IVA_21</f>
        <v>4200</v>
      </c>
      <c r="K6" s="28">
        <f>Tbl_Ventas[[#This Row],[Importe Total]]+Tbl_Ventas[[#This Row],[IVA]]</f>
        <v>24200</v>
      </c>
      <c r="L6" s="24" t="s">
        <v>37</v>
      </c>
      <c r="M6" s="24" t="s">
        <v>25</v>
      </c>
      <c r="N6" s="24" t="s">
        <v>18</v>
      </c>
      <c r="O6" s="24" t="s">
        <v>19</v>
      </c>
      <c r="P6" s="22" t="s">
        <v>38</v>
      </c>
      <c r="Q6" s="31">
        <f>IF(Tbl_Ventas[[#This Row],[Método de Pago]]="Transferencia",Tbl_Ventas[[#This Row],[Importe Total]]*DtoPorTransferencia,0)</f>
        <v>0</v>
      </c>
    </row>
    <row r="7" spans="1:17" x14ac:dyDescent="0.35">
      <c r="B7" s="14">
        <v>5</v>
      </c>
      <c r="C7" s="11">
        <v>45301</v>
      </c>
      <c r="D7" s="12" t="s">
        <v>39</v>
      </c>
      <c r="E7" s="12" t="s">
        <v>14</v>
      </c>
      <c r="F7" s="26" t="s">
        <v>40</v>
      </c>
      <c r="G7" s="13">
        <v>3</v>
      </c>
      <c r="H7" s="28">
        <v>18000</v>
      </c>
      <c r="I7" s="28" cm="1">
        <f t="array" ref="I7">IMPORTE_TOTAL(Tbl_Ventas[[#This Row],[Cantidad]],Tbl_Ventas[[#This Row],[Precio Unitario]])</f>
        <v>54000</v>
      </c>
      <c r="J7" s="28">
        <f>Tbl_Ventas[[#This Row],[Importe Total]]*IVA_21</f>
        <v>11340</v>
      </c>
      <c r="K7" s="28">
        <f>Tbl_Ventas[[#This Row],[Importe Total]]+Tbl_Ventas[[#This Row],[IVA]]</f>
        <v>65340</v>
      </c>
      <c r="L7" s="24" t="s">
        <v>16</v>
      </c>
      <c r="M7" s="24" t="s">
        <v>41</v>
      </c>
      <c r="N7" s="24" t="s">
        <v>26</v>
      </c>
      <c r="O7" s="24" t="s">
        <v>19</v>
      </c>
      <c r="P7" s="22" t="s">
        <v>27</v>
      </c>
      <c r="Q7" s="31">
        <f>IF(Tbl_Ventas[[#This Row],[Método de Pago]]="Transferencia",Tbl_Ventas[[#This Row],[Importe Total]]*DtoPorTransferencia,0)</f>
        <v>8100</v>
      </c>
    </row>
    <row r="8" spans="1:17" x14ac:dyDescent="0.35">
      <c r="B8" s="14">
        <v>6</v>
      </c>
      <c r="C8" s="11">
        <v>45303</v>
      </c>
      <c r="D8" s="12" t="s">
        <v>42</v>
      </c>
      <c r="E8" s="12" t="s">
        <v>22</v>
      </c>
      <c r="F8" s="26" t="s">
        <v>43</v>
      </c>
      <c r="G8" s="13">
        <v>5</v>
      </c>
      <c r="H8" s="28">
        <v>1200</v>
      </c>
      <c r="I8" s="28" cm="1">
        <f t="array" ref="I8">IMPORTE_TOTAL(Tbl_Ventas[[#This Row],[Cantidad]],Tbl_Ventas[[#This Row],[Precio Unitario]])</f>
        <v>6000</v>
      </c>
      <c r="J8" s="28">
        <f>Tbl_Ventas[[#This Row],[Importe Total]]*IVA_21</f>
        <v>1260</v>
      </c>
      <c r="K8" s="28">
        <f>Tbl_Ventas[[#This Row],[Importe Total]]+Tbl_Ventas[[#This Row],[IVA]]</f>
        <v>7260</v>
      </c>
      <c r="L8" s="24" t="s">
        <v>24</v>
      </c>
      <c r="M8" s="24" t="s">
        <v>25</v>
      </c>
      <c r="N8" s="24" t="s">
        <v>32</v>
      </c>
      <c r="O8" s="24" t="s">
        <v>19</v>
      </c>
      <c r="P8" s="22" t="s">
        <v>20</v>
      </c>
      <c r="Q8" s="31">
        <f>IF(Tbl_Ventas[[#This Row],[Método de Pago]]="Transferencia",Tbl_Ventas[[#This Row],[Importe Total]]*DtoPorTransferencia,0)</f>
        <v>0</v>
      </c>
    </row>
    <row r="9" spans="1:17" x14ac:dyDescent="0.35">
      <c r="B9" s="14">
        <v>7</v>
      </c>
      <c r="C9" s="11">
        <v>45304</v>
      </c>
      <c r="D9" s="12" t="s">
        <v>44</v>
      </c>
      <c r="E9" s="12" t="s">
        <v>29</v>
      </c>
      <c r="F9" s="26" t="s">
        <v>45</v>
      </c>
      <c r="G9" s="13">
        <v>2</v>
      </c>
      <c r="H9" s="28">
        <v>15000</v>
      </c>
      <c r="I9" s="28" cm="1">
        <f t="array" ref="I9">IMPORTE_TOTAL(Tbl_Ventas[[#This Row],[Cantidad]],Tbl_Ventas[[#This Row],[Precio Unitario]])</f>
        <v>30000</v>
      </c>
      <c r="J9" s="28">
        <f>Tbl_Ventas[[#This Row],[Importe Total]]*IVA_21</f>
        <v>6300</v>
      </c>
      <c r="K9" s="28">
        <f>Tbl_Ventas[[#This Row],[Importe Total]]+Tbl_Ventas[[#This Row],[IVA]]</f>
        <v>36300</v>
      </c>
      <c r="L9" s="24" t="s">
        <v>31</v>
      </c>
      <c r="M9" s="24" t="s">
        <v>17</v>
      </c>
      <c r="N9" s="24" t="s">
        <v>18</v>
      </c>
      <c r="O9" s="24" t="s">
        <v>33</v>
      </c>
      <c r="P9" s="22" t="s">
        <v>38</v>
      </c>
      <c r="Q9" s="31">
        <f>IF(Tbl_Ventas[[#This Row],[Método de Pago]]="Transferencia",Tbl_Ventas[[#This Row],[Importe Total]]*DtoPorTransferencia,0)</f>
        <v>0</v>
      </c>
    </row>
    <row r="10" spans="1:17" x14ac:dyDescent="0.35">
      <c r="B10" s="14">
        <v>8</v>
      </c>
      <c r="C10" s="11">
        <v>45306</v>
      </c>
      <c r="D10" s="12" t="s">
        <v>46</v>
      </c>
      <c r="E10" s="12" t="s">
        <v>35</v>
      </c>
      <c r="F10" s="26" t="s">
        <v>47</v>
      </c>
      <c r="G10" s="13">
        <v>1</v>
      </c>
      <c r="H10" s="28">
        <v>25000</v>
      </c>
      <c r="I10" s="28" cm="1">
        <f t="array" ref="I10">IMPORTE_TOTAL(Tbl_Ventas[[#This Row],[Cantidad]],Tbl_Ventas[[#This Row],[Precio Unitario]])</f>
        <v>25000</v>
      </c>
      <c r="J10" s="28">
        <f>Tbl_Ventas[[#This Row],[Importe Total]]*IVA_21</f>
        <v>5250</v>
      </c>
      <c r="K10" s="28">
        <f>Tbl_Ventas[[#This Row],[Importe Total]]+Tbl_Ventas[[#This Row],[IVA]]</f>
        <v>30250</v>
      </c>
      <c r="L10" s="24" t="s">
        <v>16</v>
      </c>
      <c r="M10" s="24" t="s">
        <v>17</v>
      </c>
      <c r="N10" s="24" t="s">
        <v>48</v>
      </c>
      <c r="O10" s="24" t="s">
        <v>19</v>
      </c>
      <c r="P10" s="22" t="s">
        <v>27</v>
      </c>
      <c r="Q10" s="31">
        <f>IF(Tbl_Ventas[[#This Row],[Método de Pago]]="Transferencia",Tbl_Ventas[[#This Row],[Importe Total]]*DtoPorTransferencia,0)</f>
        <v>3750</v>
      </c>
    </row>
    <row r="11" spans="1:17" x14ac:dyDescent="0.35">
      <c r="B11" s="14">
        <v>9</v>
      </c>
      <c r="C11" s="11">
        <v>45308</v>
      </c>
      <c r="D11" s="12" t="s">
        <v>49</v>
      </c>
      <c r="E11" s="12" t="s">
        <v>14</v>
      </c>
      <c r="F11" s="26" t="s">
        <v>15</v>
      </c>
      <c r="G11" s="13">
        <v>1</v>
      </c>
      <c r="H11" s="32">
        <v>15000</v>
      </c>
      <c r="I11" s="28" cm="1">
        <f t="array" ref="I11">IMPORTE_TOTAL(Tbl_Ventas[[#This Row],[Cantidad]],Tbl_Ventas[[#This Row],[Precio Unitario]])</f>
        <v>15000</v>
      </c>
      <c r="J11" s="28">
        <f>Tbl_Ventas[[#This Row],[Importe Total]]*IVA_21</f>
        <v>3150</v>
      </c>
      <c r="K11" s="28">
        <f>Tbl_Ventas[[#This Row],[Importe Total]]+Tbl_Ventas[[#This Row],[IVA]]</f>
        <v>18150</v>
      </c>
      <c r="L11" s="24" t="s">
        <v>37</v>
      </c>
      <c r="M11" s="24" t="s">
        <v>25</v>
      </c>
      <c r="N11" s="24" t="s">
        <v>26</v>
      </c>
      <c r="O11" s="24" t="s">
        <v>19</v>
      </c>
      <c r="P11" s="22" t="s">
        <v>20</v>
      </c>
      <c r="Q11" s="31">
        <f>IF(Tbl_Ventas[[#This Row],[Método de Pago]]="Transferencia",Tbl_Ventas[[#This Row],[Importe Total]]*DtoPorTransferencia,0)</f>
        <v>0</v>
      </c>
    </row>
    <row r="12" spans="1:17" x14ac:dyDescent="0.35">
      <c r="B12" s="14">
        <v>10</v>
      </c>
      <c r="C12" s="11">
        <v>45309</v>
      </c>
      <c r="D12" s="12" t="s">
        <v>50</v>
      </c>
      <c r="E12" s="12" t="s">
        <v>22</v>
      </c>
      <c r="F12" s="26" t="s">
        <v>23</v>
      </c>
      <c r="G12" s="13">
        <v>2</v>
      </c>
      <c r="H12" s="32">
        <v>3500</v>
      </c>
      <c r="I12" s="28" cm="1">
        <f t="array" ref="I12">IMPORTE_TOTAL(Tbl_Ventas[[#This Row],[Cantidad]],Tbl_Ventas[[#This Row],[Precio Unitario]])</f>
        <v>7000</v>
      </c>
      <c r="J12" s="28">
        <f>Tbl_Ventas[[#This Row],[Importe Total]]*IVA_21</f>
        <v>1470</v>
      </c>
      <c r="K12" s="28">
        <f>Tbl_Ventas[[#This Row],[Importe Total]]+Tbl_Ventas[[#This Row],[IVA]]</f>
        <v>8470</v>
      </c>
      <c r="L12" s="24" t="s">
        <v>24</v>
      </c>
      <c r="M12" s="24" t="s">
        <v>17</v>
      </c>
      <c r="N12" s="24" t="s">
        <v>32</v>
      </c>
      <c r="O12" s="24" t="s">
        <v>51</v>
      </c>
      <c r="P12" s="22" t="s">
        <v>38</v>
      </c>
      <c r="Q12" s="31">
        <f>IF(Tbl_Ventas[[#This Row],[Método de Pago]]="Transferencia",Tbl_Ventas[[#This Row],[Importe Total]]*DtoPorTransferencia,0)</f>
        <v>0</v>
      </c>
    </row>
    <row r="13" spans="1:17" x14ac:dyDescent="0.35">
      <c r="B13" s="14">
        <v>11</v>
      </c>
      <c r="C13" s="11">
        <v>45311</v>
      </c>
      <c r="D13" s="12" t="s">
        <v>13</v>
      </c>
      <c r="E13" s="12" t="s">
        <v>29</v>
      </c>
      <c r="F13" s="26" t="s">
        <v>30</v>
      </c>
      <c r="G13" s="13">
        <v>1</v>
      </c>
      <c r="H13" s="32">
        <v>45000</v>
      </c>
      <c r="I13" s="28" cm="1">
        <f t="array" ref="I13">IMPORTE_TOTAL(Tbl_Ventas[[#This Row],[Cantidad]],Tbl_Ventas[[#This Row],[Precio Unitario]])</f>
        <v>45000</v>
      </c>
      <c r="J13" s="28">
        <f>Tbl_Ventas[[#This Row],[Importe Total]]*IVA_21</f>
        <v>9450</v>
      </c>
      <c r="K13" s="28">
        <f>Tbl_Ventas[[#This Row],[Importe Total]]+Tbl_Ventas[[#This Row],[IVA]]</f>
        <v>54450</v>
      </c>
      <c r="L13" s="24" t="s">
        <v>16</v>
      </c>
      <c r="M13" s="24" t="s">
        <v>17</v>
      </c>
      <c r="N13" s="24" t="s">
        <v>18</v>
      </c>
      <c r="O13" s="24" t="s">
        <v>19</v>
      </c>
      <c r="P13" s="22" t="s">
        <v>20</v>
      </c>
      <c r="Q13" s="31">
        <f>IF(Tbl_Ventas[[#This Row],[Método de Pago]]="Transferencia",Tbl_Ventas[[#This Row],[Importe Total]]*DtoPorTransferencia,0)</f>
        <v>6750</v>
      </c>
    </row>
    <row r="14" spans="1:17" x14ac:dyDescent="0.35">
      <c r="B14" s="14">
        <v>12</v>
      </c>
      <c r="C14" s="11">
        <v>45313</v>
      </c>
      <c r="D14" s="12" t="s">
        <v>21</v>
      </c>
      <c r="E14" s="12" t="s">
        <v>14</v>
      </c>
      <c r="F14" s="26" t="s">
        <v>40</v>
      </c>
      <c r="G14" s="13">
        <v>1</v>
      </c>
      <c r="H14" s="28">
        <v>18000</v>
      </c>
      <c r="I14" s="28" cm="1">
        <f t="array" ref="I14">IMPORTE_TOTAL(Tbl_Ventas[[#This Row],[Cantidad]],Tbl_Ventas[[#This Row],[Precio Unitario]])</f>
        <v>18000</v>
      </c>
      <c r="J14" s="28">
        <f>Tbl_Ventas[[#This Row],[Importe Total]]*IVA_21</f>
        <v>3780</v>
      </c>
      <c r="K14" s="28">
        <f>Tbl_Ventas[[#This Row],[Importe Total]]+Tbl_Ventas[[#This Row],[IVA]]</f>
        <v>21780</v>
      </c>
      <c r="L14" s="24" t="s">
        <v>24</v>
      </c>
      <c r="M14" s="24" t="s">
        <v>25</v>
      </c>
      <c r="N14" s="24" t="s">
        <v>26</v>
      </c>
      <c r="O14" s="24" t="s">
        <v>19</v>
      </c>
      <c r="P14" s="22" t="s">
        <v>27</v>
      </c>
      <c r="Q14" s="31">
        <f>IF(Tbl_Ventas[[#This Row],[Método de Pago]]="Transferencia",Tbl_Ventas[[#This Row],[Importe Total]]*DtoPorTransferencia,0)</f>
        <v>0</v>
      </c>
    </row>
    <row r="15" spans="1:17" x14ac:dyDescent="0.35">
      <c r="B15" s="14">
        <v>13</v>
      </c>
      <c r="C15" s="11">
        <v>45314</v>
      </c>
      <c r="D15" s="12" t="s">
        <v>28</v>
      </c>
      <c r="E15" s="12" t="s">
        <v>22</v>
      </c>
      <c r="F15" s="26" t="s">
        <v>43</v>
      </c>
      <c r="G15" s="13">
        <v>10</v>
      </c>
      <c r="H15" s="28">
        <v>1200</v>
      </c>
      <c r="I15" s="28" cm="1">
        <f t="array" ref="I15">IMPORTE_TOTAL(Tbl_Ventas[[#This Row],[Cantidad]],Tbl_Ventas[[#This Row],[Precio Unitario]])</f>
        <v>12000</v>
      </c>
      <c r="J15" s="28">
        <f>Tbl_Ventas[[#This Row],[Importe Total]]*IVA_21</f>
        <v>2520</v>
      </c>
      <c r="K15" s="28">
        <f>Tbl_Ventas[[#This Row],[Importe Total]]+Tbl_Ventas[[#This Row],[IVA]]</f>
        <v>14520</v>
      </c>
      <c r="L15" s="24" t="s">
        <v>31</v>
      </c>
      <c r="M15" s="24" t="s">
        <v>17</v>
      </c>
      <c r="N15" s="24" t="s">
        <v>32</v>
      </c>
      <c r="O15" s="24" t="s">
        <v>19</v>
      </c>
      <c r="P15" s="22" t="s">
        <v>20</v>
      </c>
      <c r="Q15" s="31">
        <f>IF(Tbl_Ventas[[#This Row],[Método de Pago]]="Transferencia",Tbl_Ventas[[#This Row],[Importe Total]]*DtoPorTransferencia,0)</f>
        <v>0</v>
      </c>
    </row>
    <row r="16" spans="1:17" x14ac:dyDescent="0.35">
      <c r="B16" s="14">
        <v>14</v>
      </c>
      <c r="C16" s="11">
        <v>45316</v>
      </c>
      <c r="D16" s="12" t="s">
        <v>34</v>
      </c>
      <c r="E16" s="12" t="s">
        <v>35</v>
      </c>
      <c r="F16" s="26" t="s">
        <v>36</v>
      </c>
      <c r="G16" s="13">
        <v>2</v>
      </c>
      <c r="H16" s="28">
        <v>20000</v>
      </c>
      <c r="I16" s="28" cm="1">
        <f t="array" ref="I16">IMPORTE_TOTAL(Tbl_Ventas[[#This Row],[Cantidad]],Tbl_Ventas[[#This Row],[Precio Unitario]])</f>
        <v>40000</v>
      </c>
      <c r="J16" s="28">
        <f>Tbl_Ventas[[#This Row],[Importe Total]]*IVA_21</f>
        <v>8400</v>
      </c>
      <c r="K16" s="28">
        <f>Tbl_Ventas[[#This Row],[Importe Total]]+Tbl_Ventas[[#This Row],[IVA]]</f>
        <v>48400</v>
      </c>
      <c r="L16" s="24" t="s">
        <v>37</v>
      </c>
      <c r="M16" s="24" t="s">
        <v>25</v>
      </c>
      <c r="N16" s="24" t="s">
        <v>18</v>
      </c>
      <c r="O16" s="24" t="s">
        <v>19</v>
      </c>
      <c r="P16" s="22" t="s">
        <v>38</v>
      </c>
      <c r="Q16" s="31">
        <f>IF(Tbl_Ventas[[#This Row],[Método de Pago]]="Transferencia",Tbl_Ventas[[#This Row],[Importe Total]]*DtoPorTransferencia,0)</f>
        <v>0</v>
      </c>
    </row>
    <row r="17" spans="2:17" x14ac:dyDescent="0.35">
      <c r="B17" s="14">
        <v>15</v>
      </c>
      <c r="C17" s="11">
        <v>45318</v>
      </c>
      <c r="D17" s="12" t="s">
        <v>39</v>
      </c>
      <c r="E17" s="12" t="s">
        <v>29</v>
      </c>
      <c r="F17" s="26" t="s">
        <v>45</v>
      </c>
      <c r="G17" s="13">
        <v>3</v>
      </c>
      <c r="H17" s="28">
        <v>15000</v>
      </c>
      <c r="I17" s="28" cm="1">
        <f t="array" ref="I17">IMPORTE_TOTAL(Tbl_Ventas[[#This Row],[Cantidad]],Tbl_Ventas[[#This Row],[Precio Unitario]])</f>
        <v>45000</v>
      </c>
      <c r="J17" s="28">
        <f>Tbl_Ventas[[#This Row],[Importe Total]]*IVA_21</f>
        <v>9450</v>
      </c>
      <c r="K17" s="28">
        <f>Tbl_Ventas[[#This Row],[Importe Total]]+Tbl_Ventas[[#This Row],[IVA]]</f>
        <v>54450</v>
      </c>
      <c r="L17" s="24" t="s">
        <v>16</v>
      </c>
      <c r="M17" s="24" t="s">
        <v>41</v>
      </c>
      <c r="N17" s="24" t="s">
        <v>26</v>
      </c>
      <c r="O17" s="24" t="s">
        <v>33</v>
      </c>
      <c r="P17" s="22" t="s">
        <v>27</v>
      </c>
      <c r="Q17" s="31">
        <f>IF(Tbl_Ventas[[#This Row],[Método de Pago]]="Transferencia",Tbl_Ventas[[#This Row],[Importe Total]]*DtoPorTransferencia,0)</f>
        <v>6750</v>
      </c>
    </row>
    <row r="18" spans="2:17" x14ac:dyDescent="0.35">
      <c r="B18" s="14">
        <v>16</v>
      </c>
      <c r="C18" s="11">
        <v>45320</v>
      </c>
      <c r="D18" s="12" t="s">
        <v>42</v>
      </c>
      <c r="E18" s="12" t="s">
        <v>14</v>
      </c>
      <c r="F18" s="26" t="s">
        <v>15</v>
      </c>
      <c r="G18" s="13">
        <v>1</v>
      </c>
      <c r="H18" s="28">
        <v>15000</v>
      </c>
      <c r="I18" s="28" cm="1">
        <f t="array" ref="I18">IMPORTE_TOTAL(Tbl_Ventas[[#This Row],[Cantidad]],Tbl_Ventas[[#This Row],[Precio Unitario]])</f>
        <v>15000</v>
      </c>
      <c r="J18" s="28">
        <f>Tbl_Ventas[[#This Row],[Importe Total]]*IVA_21</f>
        <v>3150</v>
      </c>
      <c r="K18" s="28">
        <f>Tbl_Ventas[[#This Row],[Importe Total]]+Tbl_Ventas[[#This Row],[IVA]]</f>
        <v>18150</v>
      </c>
      <c r="L18" s="24" t="s">
        <v>24</v>
      </c>
      <c r="M18" s="24" t="s">
        <v>25</v>
      </c>
      <c r="N18" s="24" t="s">
        <v>32</v>
      </c>
      <c r="O18" s="24" t="s">
        <v>19</v>
      </c>
      <c r="P18" s="22" t="s">
        <v>20</v>
      </c>
      <c r="Q18" s="31">
        <f>IF(Tbl_Ventas[[#This Row],[Método de Pago]]="Transferencia",Tbl_Ventas[[#This Row],[Importe Total]]*DtoPorTransferencia,0)</f>
        <v>0</v>
      </c>
    </row>
    <row r="19" spans="2:17" x14ac:dyDescent="0.35">
      <c r="B19" s="14">
        <v>17</v>
      </c>
      <c r="C19" s="11">
        <v>45321</v>
      </c>
      <c r="D19" s="12" t="s">
        <v>44</v>
      </c>
      <c r="E19" s="12" t="s">
        <v>22</v>
      </c>
      <c r="F19" s="26" t="s">
        <v>23</v>
      </c>
      <c r="G19" s="13">
        <v>6</v>
      </c>
      <c r="H19" s="28">
        <v>3500</v>
      </c>
      <c r="I19" s="28" cm="1">
        <f t="array" ref="I19">IMPORTE_TOTAL(Tbl_Ventas[[#This Row],[Cantidad]],Tbl_Ventas[[#This Row],[Precio Unitario]])</f>
        <v>21000</v>
      </c>
      <c r="J19" s="28">
        <f>Tbl_Ventas[[#This Row],[Importe Total]]*IVA_21</f>
        <v>4410</v>
      </c>
      <c r="K19" s="28">
        <f>Tbl_Ventas[[#This Row],[Importe Total]]+Tbl_Ventas[[#This Row],[IVA]]</f>
        <v>25410</v>
      </c>
      <c r="L19" s="24" t="s">
        <v>31</v>
      </c>
      <c r="M19" s="24" t="s">
        <v>17</v>
      </c>
      <c r="N19" s="24" t="s">
        <v>18</v>
      </c>
      <c r="O19" s="24" t="s">
        <v>19</v>
      </c>
      <c r="P19" s="22" t="s">
        <v>38</v>
      </c>
      <c r="Q19" s="31">
        <f>IF(Tbl_Ventas[[#This Row],[Método de Pago]]="Transferencia",Tbl_Ventas[[#This Row],[Importe Total]]*DtoPorTransferencia,0)</f>
        <v>0</v>
      </c>
    </row>
    <row r="20" spans="2:17" x14ac:dyDescent="0.35">
      <c r="B20" s="14">
        <v>18</v>
      </c>
      <c r="C20" s="11">
        <v>45323</v>
      </c>
      <c r="D20" s="12" t="s">
        <v>46</v>
      </c>
      <c r="E20" s="12" t="s">
        <v>35</v>
      </c>
      <c r="F20" s="26" t="s">
        <v>47</v>
      </c>
      <c r="G20" s="13">
        <v>2</v>
      </c>
      <c r="H20" s="28">
        <v>25000</v>
      </c>
      <c r="I20" s="28" cm="1">
        <f t="array" ref="I20">IMPORTE_TOTAL(Tbl_Ventas[[#This Row],[Cantidad]],Tbl_Ventas[[#This Row],[Precio Unitario]])</f>
        <v>50000</v>
      </c>
      <c r="J20" s="28">
        <f>Tbl_Ventas[[#This Row],[Importe Total]]*IVA_21</f>
        <v>10500</v>
      </c>
      <c r="K20" s="28">
        <f>Tbl_Ventas[[#This Row],[Importe Total]]+Tbl_Ventas[[#This Row],[IVA]]</f>
        <v>60500</v>
      </c>
      <c r="L20" s="24" t="s">
        <v>16</v>
      </c>
      <c r="M20" s="24" t="s">
        <v>17</v>
      </c>
      <c r="N20" s="24" t="s">
        <v>48</v>
      </c>
      <c r="O20" s="24" t="s">
        <v>19</v>
      </c>
      <c r="P20" s="22" t="s">
        <v>27</v>
      </c>
      <c r="Q20" s="31">
        <f>IF(Tbl_Ventas[[#This Row],[Método de Pago]]="Transferencia",Tbl_Ventas[[#This Row],[Importe Total]]*DtoPorTransferencia,0)</f>
        <v>7500</v>
      </c>
    </row>
    <row r="21" spans="2:17" x14ac:dyDescent="0.35">
      <c r="B21" s="14">
        <v>19</v>
      </c>
      <c r="C21" s="11">
        <v>45325</v>
      </c>
      <c r="D21" s="12" t="s">
        <v>49</v>
      </c>
      <c r="E21" s="12" t="s">
        <v>14</v>
      </c>
      <c r="F21" s="26" t="s">
        <v>40</v>
      </c>
      <c r="G21" s="13">
        <v>2</v>
      </c>
      <c r="H21" s="28">
        <v>18000</v>
      </c>
      <c r="I21" s="28" cm="1">
        <f t="array" ref="I21">IMPORTE_TOTAL(Tbl_Ventas[[#This Row],[Cantidad]],Tbl_Ventas[[#This Row],[Precio Unitario]])</f>
        <v>36000</v>
      </c>
      <c r="J21" s="28">
        <f>Tbl_Ventas[[#This Row],[Importe Total]]*IVA_21</f>
        <v>7560</v>
      </c>
      <c r="K21" s="28">
        <f>Tbl_Ventas[[#This Row],[Importe Total]]+Tbl_Ventas[[#This Row],[IVA]]</f>
        <v>43560</v>
      </c>
      <c r="L21" s="24" t="s">
        <v>37</v>
      </c>
      <c r="M21" s="24" t="s">
        <v>25</v>
      </c>
      <c r="N21" s="24" t="s">
        <v>26</v>
      </c>
      <c r="O21" s="24" t="s">
        <v>19</v>
      </c>
      <c r="P21" s="22" t="s">
        <v>20</v>
      </c>
      <c r="Q21" s="31">
        <f>IF(Tbl_Ventas[[#This Row],[Método de Pago]]="Transferencia",Tbl_Ventas[[#This Row],[Importe Total]]*DtoPorTransferencia,0)</f>
        <v>0</v>
      </c>
    </row>
    <row r="22" spans="2:17" x14ac:dyDescent="0.35">
      <c r="B22" s="15">
        <v>20</v>
      </c>
      <c r="C22" s="16">
        <v>45326</v>
      </c>
      <c r="D22" s="10" t="s">
        <v>50</v>
      </c>
      <c r="E22" s="10" t="s">
        <v>29</v>
      </c>
      <c r="F22" s="27" t="s">
        <v>30</v>
      </c>
      <c r="G22" s="17">
        <v>1</v>
      </c>
      <c r="H22" s="29">
        <v>45000</v>
      </c>
      <c r="I22" s="28" cm="1">
        <f t="array" ref="I22">IMPORTE_TOTAL(Tbl_Ventas[[#This Row],[Cantidad]],Tbl_Ventas[[#This Row],[Precio Unitario]])</f>
        <v>45000</v>
      </c>
      <c r="J22" s="28">
        <f>Tbl_Ventas[[#This Row],[Importe Total]]*IVA_21</f>
        <v>9450</v>
      </c>
      <c r="K22" s="28">
        <f>Tbl_Ventas[[#This Row],[Importe Total]]+Tbl_Ventas[[#This Row],[IVA]]</f>
        <v>54450</v>
      </c>
      <c r="L22" s="25" t="s">
        <v>24</v>
      </c>
      <c r="M22" s="25" t="s">
        <v>17</v>
      </c>
      <c r="N22" s="25" t="s">
        <v>32</v>
      </c>
      <c r="O22" s="25" t="s">
        <v>33</v>
      </c>
      <c r="P22" s="23" t="s">
        <v>38</v>
      </c>
      <c r="Q22" s="31">
        <f>IF(Tbl_Ventas[[#This Row],[Método de Pago]]="Transferencia",Tbl_Ventas[[#This Row],[Importe Total]]*DtoPorTransferencia,0)</f>
        <v>0</v>
      </c>
    </row>
    <row r="23" spans="2:17" x14ac:dyDescent="0.35">
      <c r="B23" s="15">
        <v>21</v>
      </c>
      <c r="C23" s="16">
        <v>46093</v>
      </c>
      <c r="D23" s="10" t="s">
        <v>54</v>
      </c>
      <c r="E23" s="10" t="s">
        <v>56</v>
      </c>
      <c r="F23" s="27" t="s">
        <v>55</v>
      </c>
      <c r="G23" s="17">
        <v>1</v>
      </c>
      <c r="H23" s="29">
        <v>23000</v>
      </c>
      <c r="I23" s="28" cm="1">
        <f t="array" ref="I23">IMPORTE_TOTAL(Tbl_Ventas[[#This Row],[Cantidad]],Tbl_Ventas[[#This Row],[Precio Unitario]])</f>
        <v>23000</v>
      </c>
      <c r="J23" s="28">
        <f>Tbl_Ventas[[#This Row],[Importe Total]]*IVA_21</f>
        <v>4830</v>
      </c>
      <c r="K23" s="28">
        <f>Tbl_Ventas[[#This Row],[Importe Total]]+Tbl_Ventas[[#This Row],[IVA]]</f>
        <v>27830</v>
      </c>
      <c r="L23" s="25" t="s">
        <v>37</v>
      </c>
      <c r="M23" s="25" t="s">
        <v>17</v>
      </c>
      <c r="N23" s="25" t="s">
        <v>32</v>
      </c>
      <c r="O23" s="25" t="s">
        <v>19</v>
      </c>
      <c r="P23" s="25" t="s">
        <v>38</v>
      </c>
      <c r="Q23" s="31">
        <f>IF(Tbl_Ventas[[#This Row],[Método de Pago]]="Transferencia",Tbl_Ventas[[#This Row],[Importe Total]]*DtoPorTransferencia,0)</f>
        <v>0</v>
      </c>
    </row>
    <row r="24" spans="2:17" x14ac:dyDescent="0.35">
      <c r="B24" s="33" t="s">
        <v>52</v>
      </c>
      <c r="C24" s="34"/>
      <c r="D24" s="35"/>
      <c r="E24" s="34">
        <f>SUBTOTAL(103,Tbl_Ventas[Categoría])</f>
        <v>21</v>
      </c>
      <c r="F24" s="35"/>
      <c r="G24" s="17">
        <f>SUBTOTAL(109,Tbl_Ventas[Cantidad])</f>
        <v>52</v>
      </c>
      <c r="H24" s="35"/>
      <c r="I24" s="36">
        <f>SUBTOTAL(109,Tbl_Ventas[Importe Total])</f>
        <v>596000</v>
      </c>
      <c r="J24" s="36">
        <f>SUBTOTAL(109,Tbl_Ventas[IVA])</f>
        <v>125160</v>
      </c>
      <c r="K24" s="36">
        <f>SUBTOTAL(109,Tbl_Ventas[Total + IVA])</f>
        <v>721160</v>
      </c>
      <c r="L24" s="35"/>
      <c r="M24" s="35"/>
      <c r="N24" s="35"/>
      <c r="O24" s="35"/>
      <c r="P24" s="37">
        <f>SUBTOTAL(103,Tbl_Ventas[Responsable])</f>
        <v>21</v>
      </c>
      <c r="Q24" s="36">
        <f>SUBTOTAL(109,Tbl_Ventas[Dto. Por Transferencia])</f>
        <v>37350</v>
      </c>
    </row>
    <row r="28" spans="2:17" x14ac:dyDescent="0.35">
      <c r="O28" s="9"/>
    </row>
  </sheetData>
  <pageMargins left="0.7" right="0.7" top="0.75" bottom="0.75" header="0.3" footer="0.3"/>
  <pageSetup orientation="portrait" r:id="rId1"/>
  <ignoredErrors>
    <ignoredError sqref="Q3" calculatedColum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07AB0-94FD-439C-894B-2374FABFDC48}">
  <sheetPr>
    <tabColor rgb="FF0070C0"/>
  </sheetPr>
  <dimension ref="B2:C4"/>
  <sheetViews>
    <sheetView showGridLines="0" workbookViewId="0">
      <selection activeCell="C9" sqref="C9"/>
    </sheetView>
  </sheetViews>
  <sheetFormatPr baseColWidth="10" defaultRowHeight="14.4" x14ac:dyDescent="0.3"/>
  <cols>
    <col min="2" max="2" width="24" bestFit="1" customWidth="1"/>
    <col min="3" max="3" width="12.77734375" bestFit="1" customWidth="1"/>
  </cols>
  <sheetData>
    <row r="2" spans="2:3" ht="21" customHeight="1" x14ac:dyDescent="0.3">
      <c r="B2" s="39" t="s">
        <v>53</v>
      </c>
      <c r="C2" s="38">
        <v>0.15</v>
      </c>
    </row>
    <row r="4" spans="2:3" ht="27.6" customHeight="1" x14ac:dyDescent="0.3">
      <c r="B4" s="39" t="s">
        <v>60</v>
      </c>
      <c r="C4" s="41">
        <f>Tbl_Ventas[[#Totals],[Dto. Por Transferencia]]</f>
        <v>37350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917A6C6-9B23-4786-924A-80748561159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VENTAS</vt:lpstr>
      <vt:lpstr>Parametros</vt:lpstr>
      <vt:lpstr>DtoPorTransferencia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Pablo Garcia</dc:creator>
  <cp:lastModifiedBy>Juan Pablo Garcia</cp:lastModifiedBy>
  <dcterms:created xsi:type="dcterms:W3CDTF">2026-02-16T13:06:23Z</dcterms:created>
  <dcterms:modified xsi:type="dcterms:W3CDTF">2026-03-15T17:53:48Z</dcterms:modified>
</cp:coreProperties>
</file>